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/>
  <c r="D39" s="1"/>
  <c r="E27" l="1"/>
  <c r="D34" l="1"/>
  <c r="C47"/>
  <c r="D47" s="1"/>
  <c r="D46"/>
  <c r="C46" s="1"/>
  <c r="E46" s="1"/>
  <c r="E44"/>
  <c r="C43"/>
  <c r="D43" s="1"/>
  <c r="C42"/>
  <c r="C40"/>
  <c r="E40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C17" s="1"/>
  <c r="E28" l="1"/>
  <c r="E24"/>
  <c r="C28"/>
  <c r="C44"/>
  <c r="D48"/>
  <c r="E34"/>
  <c r="E17"/>
  <c r="D17"/>
  <c r="D23"/>
  <c r="C21"/>
  <c r="D12"/>
  <c r="D42"/>
  <c r="C34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5"/>
  <c r="C45" s="1"/>
  <c r="E45" s="1"/>
  <c r="C16"/>
  <c r="D44" l="1"/>
</calcChain>
</file>

<file path=xl/sharedStrings.xml><?xml version="1.0" encoding="utf-8"?>
<sst xmlns="http://schemas.openxmlformats.org/spreadsheetml/2006/main" count="79" uniqueCount="76">
  <si>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</si>
  <si>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</si>
  <si>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</si>
  <si>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</si>
  <si>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</si>
  <si>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</si>
  <si>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</si>
  <si>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</si>
  <si>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</si>
  <si>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</si>
  <si>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</si>
  <si>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</si>
  <si>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</si>
  <si>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</si>
  <si>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</si>
  <si>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</si>
  <si>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</si>
  <si>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</si>
  <si>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</si>
  <si>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</si>
  <si>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</si>
  <si>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</si>
  <si>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</si>
  <si>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</si>
  <si>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</si>
  <si>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</si>
  <si>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</si>
  <si>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</si>
  <si>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</si>
  <si>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</si>
  <si>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</si>
  <si>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</si>
  <si>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</si>
  <si>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</si>
  <si>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</si>
  <si>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</si>
  <si>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</si>
  <si>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</si>
  <si>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</si>
  <si>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</si>
  <si>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</si>
  <si>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</si>
  <si>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</si>
  <si>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</si>
  <si>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</si>
  <si>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</si>
  <si>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</si>
  <si>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</si>
  <si>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</si>
  <si>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</si>
  <si>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</si>
  <si>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</si>
  <si>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</si>
  <si>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</si>
  <si>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</si>
  <si>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</si>
  <si>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</si>
  <si>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</si>
  <si>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</si>
  <si>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</si>
  <si>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</si>
  <si>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</si>
  <si>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</si>
  <si>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</si>
  <si>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</si>
  <si>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</si>
  <si>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9-ти этажный  дом</t>
  </si>
  <si>
    <t>План работ и услуг по содержанию и ремонту общего имущества МКД на 2022 год по адресу: г.Барнаул ул. С. Поляна, 27 корпус 1</t>
  </si>
  <si>
    <t>2.1.1.</t>
  </si>
  <si>
    <t>Ремонт полов в коридорах общего пользования с 1 по 9 этаж</t>
  </si>
  <si>
    <t>3.2.</t>
  </si>
  <si>
    <t>3.1.</t>
  </si>
  <si>
    <t>Латочный ремонт кровли по заявкам</t>
  </si>
  <si>
    <t>4.1.</t>
  </si>
  <si>
    <t>Ремонт межпанельных швов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</si>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</sst>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4" fillId="2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2" fontId="3" fillId="0" borderId="5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165" fontId="1" fillId="0" borderId="5" xfId="0" applyNumberFormat="1" applyFont="1" applyBorder="1"/>
    <xf numFmtId="0" fontId="1" fillId="4" borderId="5" xfId="0" applyFont="1" applyFill="1" applyBorder="1"/>
    <xf numFmtId="0" fontId="1" fillId="3" borderId="5" xfId="0" applyFont="1" applyFill="1" applyBorder="1"/>
    <xf numFmtId="2" fontId="5" fillId="0" borderId="5" xfId="0" applyNumberFormat="1" applyFont="1" applyBorder="1"/>
    <xf numFmtId="0" fontId="1" fillId="5" borderId="5" xfId="0" applyFont="1" applyFill="1" applyBorder="1"/>
    <xf numFmtId="2" fontId="1" fillId="5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5" xfId="0" applyNumberFormat="1" applyFont="1" applyFill="1" applyBorder="1"/>
    <xf numFmtId="166" fontId="1" fillId="0" borderId="5" xfId="0" applyNumberFormat="1" applyFont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topLeftCell="A31" zoomScale="114" zoomScaleNormal="114" workbookViewId="0">
      <selection activeCell="E44" sqref="E44"/>
    </sheetView>
  </sheetViews>
  <sheetFormatPr defaultRowHeight="12.95" customHeight="1"/>
  <cols>
    <col min="1" max="1" width="8.5703125" style="34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 ht="12.95" customHeight="1">
      <c r="A2" s="56" t="s">
        <v>67</v>
      </c>
      <c r="B2" s="56"/>
      <c r="C2" s="56"/>
      <c r="D2" s="56"/>
      <c r="E2" s="56"/>
    </row>
    <row r="3" spans="1:5" ht="12.95" customHeight="1">
      <c r="A3" s="56"/>
      <c r="B3" s="56"/>
      <c r="C3" s="56"/>
      <c r="D3" s="56"/>
      <c r="E3" s="56"/>
    </row>
    <row r="4" spans="1:5" ht="12.95" customHeight="1">
      <c r="A4" s="57"/>
      <c r="B4" s="57"/>
      <c r="C4" s="57"/>
      <c r="D4" s="57"/>
      <c r="E4" s="57"/>
    </row>
    <row r="5" spans="1:5" ht="12.95" customHeight="1">
      <c r="A5" s="47" t="s">
        <v>0</v>
      </c>
      <c r="B5" s="48"/>
      <c r="C5" s="50" t="s">
        <v>66</v>
      </c>
      <c r="D5" s="51"/>
      <c r="E5" s="52"/>
    </row>
    <row r="6" spans="1:5" ht="12.95" customHeight="1">
      <c r="A6" s="47" t="s">
        <v>1</v>
      </c>
      <c r="B6" s="48"/>
      <c r="C6" s="50">
        <v>1</v>
      </c>
      <c r="D6" s="51"/>
      <c r="E6" s="52"/>
    </row>
    <row r="7" spans="1:5" ht="12.95" customHeight="1">
      <c r="A7" s="47" t="s">
        <v>2</v>
      </c>
      <c r="B7" s="48"/>
      <c r="C7" s="50">
        <v>3249.5</v>
      </c>
      <c r="D7" s="51"/>
      <c r="E7" s="52"/>
    </row>
    <row r="8" spans="1:5" ht="12.95" customHeight="1">
      <c r="A8" s="47" t="s">
        <v>3</v>
      </c>
      <c r="B8" s="48"/>
      <c r="C8" s="50">
        <v>507.25</v>
      </c>
      <c r="D8" s="51"/>
      <c r="E8" s="52"/>
    </row>
    <row r="9" spans="1:5" ht="12.95" customHeight="1">
      <c r="A9" s="47" t="s">
        <v>4</v>
      </c>
      <c r="B9" s="48"/>
      <c r="C9" s="50">
        <v>10</v>
      </c>
      <c r="D9" s="51"/>
      <c r="E9" s="52"/>
    </row>
    <row r="10" spans="1:5" ht="12.95" customHeight="1">
      <c r="A10" s="47" t="s">
        <v>5</v>
      </c>
      <c r="B10" s="48"/>
      <c r="C10" s="53">
        <v>22000</v>
      </c>
      <c r="D10" s="54"/>
      <c r="E10" s="55"/>
    </row>
    <row r="11" spans="1:5" ht="12.95" customHeight="1">
      <c r="A11" s="4"/>
      <c r="B11" s="5" t="s">
        <v>6</v>
      </c>
      <c r="C11" s="6"/>
      <c r="D11" s="7">
        <f>C7*C9</f>
        <v>32495</v>
      </c>
      <c r="E11" s="8"/>
    </row>
    <row r="12" spans="1:5" ht="12.95" customHeight="1">
      <c r="A12" s="4"/>
      <c r="B12" s="5" t="s">
        <v>7</v>
      </c>
      <c r="C12" s="4"/>
      <c r="D12" s="9">
        <f>D11+(C10/12)</f>
        <v>34328.333333333336</v>
      </c>
      <c r="E12" s="5"/>
    </row>
    <row r="13" spans="1:5" ht="12.95" customHeight="1">
      <c r="A13" s="47" t="s">
        <v>8</v>
      </c>
      <c r="B13" s="48"/>
      <c r="C13" s="47">
        <f>(C7*C9*12)+C10</f>
        <v>411940</v>
      </c>
      <c r="D13" s="49"/>
      <c r="E13" s="48"/>
    </row>
    <row r="14" spans="1:5" ht="12.95" customHeight="1">
      <c r="A14" s="47" t="s">
        <v>9</v>
      </c>
      <c r="B14" s="49"/>
      <c r="C14" s="49"/>
      <c r="D14" s="49"/>
      <c r="E14" s="48"/>
    </row>
    <row r="15" spans="1:5" s="38" customFormat="1" ht="25.5" customHeight="1">
      <c r="A15" s="35"/>
      <c r="B15" s="36" t="s">
        <v>10</v>
      </c>
      <c r="C15" s="36" t="s">
        <v>11</v>
      </c>
      <c r="D15" s="37" t="s">
        <v>12</v>
      </c>
      <c r="E15" s="36" t="s">
        <v>13</v>
      </c>
    </row>
    <row r="16" spans="1:5" ht="12.75" customHeight="1">
      <c r="A16" s="11">
        <v>1</v>
      </c>
      <c r="B16" s="12" t="s">
        <v>14</v>
      </c>
      <c r="C16" s="13">
        <f>C17+C18</f>
        <v>8495.8821666666663</v>
      </c>
      <c r="D16" s="13">
        <f>D17+D18</f>
        <v>2.7201617171872599</v>
      </c>
      <c r="E16" s="13">
        <f>E17+E18</f>
        <v>101950.58600000002</v>
      </c>
    </row>
    <row r="17" spans="1:5" ht="12.95" customHeight="1">
      <c r="A17" s="14" t="s">
        <v>15</v>
      </c>
      <c r="B17" s="2" t="s">
        <v>16</v>
      </c>
      <c r="C17" s="15">
        <f>(D11*12.59%)+(C10*12.59%/12)</f>
        <v>4321.9371666666675</v>
      </c>
      <c r="D17" s="16">
        <f>C17/C7</f>
        <v>1.3300314407344722</v>
      </c>
      <c r="E17" s="16">
        <f>C17*12</f>
        <v>51863.246000000014</v>
      </c>
    </row>
    <row r="18" spans="1:5" ht="12.95" customHeight="1">
      <c r="A18" s="10" t="s">
        <v>17</v>
      </c>
      <c r="B18" s="2" t="s">
        <v>18</v>
      </c>
      <c r="C18" s="17">
        <f>SUM(C19:C21)</f>
        <v>4173.9449999999997</v>
      </c>
      <c r="D18" s="17">
        <f>SUM(D19:D22)</f>
        <v>1.3901302764527876</v>
      </c>
      <c r="E18" s="17">
        <f t="shared" ref="E18" si="0">SUM(E19:E21)</f>
        <v>50087.340000000011</v>
      </c>
    </row>
    <row r="19" spans="1:5" ht="12.95" customHeight="1">
      <c r="A19" s="14" t="s">
        <v>19</v>
      </c>
      <c r="B19" s="2" t="s">
        <v>20</v>
      </c>
      <c r="C19" s="16">
        <f>E19/12</f>
        <v>2191.75</v>
      </c>
      <c r="D19" s="16">
        <f>C19/C7</f>
        <v>0.6744883828281274</v>
      </c>
      <c r="E19" s="15">
        <v>26301</v>
      </c>
    </row>
    <row r="20" spans="1:5" s="38" customFormat="1" ht="26.25" customHeight="1">
      <c r="A20" s="39" t="s">
        <v>21</v>
      </c>
      <c r="B20" s="40" t="s">
        <v>22</v>
      </c>
      <c r="C20" s="41">
        <f>D20*C7</f>
        <v>877.36500000000001</v>
      </c>
      <c r="D20" s="42">
        <v>0.27</v>
      </c>
      <c r="E20" s="41">
        <f>C20*12</f>
        <v>10528.380000000001</v>
      </c>
    </row>
    <row r="21" spans="1:5" ht="12.95" customHeight="1">
      <c r="A21" s="14" t="s">
        <v>23</v>
      </c>
      <c r="B21" s="2" t="s">
        <v>24</v>
      </c>
      <c r="C21" s="16">
        <f>D11*3.4%</f>
        <v>1104.8300000000002</v>
      </c>
      <c r="D21" s="16">
        <f>C21/C7</f>
        <v>0.34</v>
      </c>
      <c r="E21" s="16">
        <f>C21*12</f>
        <v>13257.960000000003</v>
      </c>
    </row>
    <row r="22" spans="1:5" ht="12.95" customHeight="1">
      <c r="A22" s="14" t="s">
        <v>25</v>
      </c>
      <c r="B22" s="2" t="s">
        <v>26</v>
      </c>
      <c r="C22" s="16">
        <f>E22/12</f>
        <v>343.2833333333333</v>
      </c>
      <c r="D22" s="16">
        <f>C22/C7</f>
        <v>0.1056418936246602</v>
      </c>
      <c r="E22" s="16">
        <f>C13*1%</f>
        <v>4119.3999999999996</v>
      </c>
    </row>
    <row r="23" spans="1:5" ht="12.95" customHeight="1">
      <c r="A23" s="18" t="s">
        <v>27</v>
      </c>
      <c r="B23" s="12" t="s">
        <v>28</v>
      </c>
      <c r="C23" s="13">
        <f>C24+C28+C34</f>
        <v>19522.693333333333</v>
      </c>
      <c r="D23" s="13">
        <f>D24+D28+D34</f>
        <v>6.0079068574652501</v>
      </c>
      <c r="E23" s="13">
        <f>E24+E28+E34</f>
        <v>234272.32</v>
      </c>
    </row>
    <row r="24" spans="1:5" ht="12.95" customHeight="1">
      <c r="A24" s="19" t="s">
        <v>29</v>
      </c>
      <c r="B24" s="20" t="s">
        <v>30</v>
      </c>
      <c r="C24" s="21">
        <f>SUM(C25:C27)</f>
        <v>754.68166666666662</v>
      </c>
      <c r="D24" s="21">
        <f>SUM(D25:D27)</f>
        <v>0.23224547366261475</v>
      </c>
      <c r="E24" s="21">
        <f>SUM(E25:E27)</f>
        <v>9056.18</v>
      </c>
    </row>
    <row r="25" spans="1:5" ht="12.95" customHeight="1">
      <c r="A25" s="14" t="s">
        <v>68</v>
      </c>
      <c r="B25" s="1" t="s">
        <v>31</v>
      </c>
      <c r="C25" s="16">
        <f>D25*C7</f>
        <v>584.91</v>
      </c>
      <c r="D25" s="2">
        <v>0.18</v>
      </c>
      <c r="E25" s="16">
        <f>C25*12</f>
        <v>7018.92</v>
      </c>
    </row>
    <row r="26" spans="1:5" ht="12.95" customHeight="1">
      <c r="A26" s="14" t="s">
        <v>32</v>
      </c>
      <c r="B26" s="2" t="s">
        <v>33</v>
      </c>
      <c r="C26" s="16">
        <f>D26*C7</f>
        <v>162.47500000000002</v>
      </c>
      <c r="D26" s="2">
        <v>0.05</v>
      </c>
      <c r="E26" s="16">
        <f>C26*12</f>
        <v>1949.7000000000003</v>
      </c>
    </row>
    <row r="27" spans="1:5" ht="12.95" customHeight="1">
      <c r="A27" s="14" t="s">
        <v>34</v>
      </c>
      <c r="B27" s="2" t="s">
        <v>35</v>
      </c>
      <c r="C27" s="16">
        <f>E27/12</f>
        <v>7.2966666666666669</v>
      </c>
      <c r="D27" s="22">
        <f>C27/C7</f>
        <v>2.2454736626147612E-3</v>
      </c>
      <c r="E27" s="23">
        <f>87.56*1</f>
        <v>87.56</v>
      </c>
    </row>
    <row r="28" spans="1:5" ht="12.95" customHeight="1">
      <c r="A28" s="19" t="s">
        <v>36</v>
      </c>
      <c r="B28" s="24" t="s">
        <v>37</v>
      </c>
      <c r="C28" s="21">
        <f>SUM(C29:C33)</f>
        <v>9428.73</v>
      </c>
      <c r="D28" s="21">
        <f>SUM(D29:D33)</f>
        <v>2.9015940913986764</v>
      </c>
      <c r="E28" s="21">
        <f>SUM(E29:E33)</f>
        <v>113144.76000000001</v>
      </c>
    </row>
    <row r="29" spans="1:5" ht="12.95" customHeight="1">
      <c r="A29" s="14" t="s">
        <v>38</v>
      </c>
      <c r="B29" s="1" t="s">
        <v>39</v>
      </c>
      <c r="C29" s="16">
        <f>D29*C7</f>
        <v>5686.625</v>
      </c>
      <c r="D29" s="2">
        <v>1.75</v>
      </c>
      <c r="E29" s="16">
        <f>C29*12</f>
        <v>68239.5</v>
      </c>
    </row>
    <row r="30" spans="1:5" ht="12.95" customHeight="1">
      <c r="A30" s="14" t="s">
        <v>40</v>
      </c>
      <c r="B30" s="2" t="s">
        <v>41</v>
      </c>
      <c r="C30" s="15">
        <v>1175</v>
      </c>
      <c r="D30" s="16">
        <f>C30/C7</f>
        <v>0.36159409139867671</v>
      </c>
      <c r="E30" s="2">
        <f>C30*12</f>
        <v>14100</v>
      </c>
    </row>
    <row r="31" spans="1:5" ht="12.95" customHeight="1">
      <c r="A31" s="14" t="s">
        <v>42</v>
      </c>
      <c r="B31" s="2" t="s">
        <v>33</v>
      </c>
      <c r="C31" s="16">
        <f>D31*C7</f>
        <v>292.45499999999998</v>
      </c>
      <c r="D31" s="2">
        <v>0.09</v>
      </c>
      <c r="E31" s="16">
        <f>C31*12</f>
        <v>3509.46</v>
      </c>
    </row>
    <row r="32" spans="1:5" ht="12.95" customHeight="1">
      <c r="A32" s="14" t="s">
        <v>43</v>
      </c>
      <c r="B32" s="2" t="s">
        <v>44</v>
      </c>
      <c r="C32" s="16">
        <f>D32*C7</f>
        <v>97.484999999999999</v>
      </c>
      <c r="D32" s="2">
        <v>0.03</v>
      </c>
      <c r="E32" s="16">
        <f>C32*12</f>
        <v>1169.82</v>
      </c>
    </row>
    <row r="33" spans="1:5" ht="12.95" customHeight="1">
      <c r="A33" s="14" t="s">
        <v>45</v>
      </c>
      <c r="B33" s="2" t="s">
        <v>46</v>
      </c>
      <c r="C33" s="16">
        <f>D33*C7</f>
        <v>2177.165</v>
      </c>
      <c r="D33" s="2">
        <v>0.67</v>
      </c>
      <c r="E33" s="16">
        <f>C33*12</f>
        <v>26125.98</v>
      </c>
    </row>
    <row r="34" spans="1:5" s="38" customFormat="1" ht="25.5" customHeight="1">
      <c r="A34" s="43" t="s">
        <v>47</v>
      </c>
      <c r="B34" s="44" t="s">
        <v>48</v>
      </c>
      <c r="C34" s="45">
        <f>SUM(C35:C40)</f>
        <v>9339.2816666666658</v>
      </c>
      <c r="D34" s="45">
        <f>SUM(D35:D40)</f>
        <v>2.874067292403959</v>
      </c>
      <c r="E34" s="45">
        <f>SUM(E35:E40)</f>
        <v>112071.37999999999</v>
      </c>
    </row>
    <row r="35" spans="1:5" s="38" customFormat="1" ht="27" customHeight="1">
      <c r="A35" s="39" t="s">
        <v>49</v>
      </c>
      <c r="B35" s="40" t="s">
        <v>50</v>
      </c>
      <c r="C35" s="41">
        <f>D35*C7</f>
        <v>8221.2349999999988</v>
      </c>
      <c r="D35" s="42">
        <v>2.5299999999999998</v>
      </c>
      <c r="E35" s="41">
        <f>C35*12</f>
        <v>98654.819999999978</v>
      </c>
    </row>
    <row r="36" spans="1:5" ht="12.95" customHeight="1">
      <c r="A36" s="14" t="s">
        <v>51</v>
      </c>
      <c r="B36" s="2" t="s">
        <v>52</v>
      </c>
      <c r="C36" s="16">
        <f>D36*C7</f>
        <v>292.45499999999998</v>
      </c>
      <c r="D36" s="2">
        <v>0.09</v>
      </c>
      <c r="E36" s="16">
        <f t="shared" ref="E36:E40" si="1">C36*12</f>
        <v>3509.46</v>
      </c>
    </row>
    <row r="37" spans="1:5" ht="12.95" customHeight="1">
      <c r="A37" s="14" t="s">
        <v>53</v>
      </c>
      <c r="B37" s="2" t="s">
        <v>54</v>
      </c>
      <c r="C37" s="16">
        <f>D37*C7</f>
        <v>64.989999999999995</v>
      </c>
      <c r="D37" s="2">
        <v>0.02</v>
      </c>
      <c r="E37" s="16">
        <f t="shared" si="1"/>
        <v>779.87999999999988</v>
      </c>
    </row>
    <row r="38" spans="1:5" ht="12.95" customHeight="1">
      <c r="A38" s="14" t="s">
        <v>55</v>
      </c>
      <c r="B38" s="2" t="s">
        <v>56</v>
      </c>
      <c r="C38" s="16">
        <f>D38*C7</f>
        <v>97.484999999999999</v>
      </c>
      <c r="D38" s="2">
        <v>0.03</v>
      </c>
      <c r="E38" s="16">
        <f t="shared" si="1"/>
        <v>1169.82</v>
      </c>
    </row>
    <row r="39" spans="1:5" ht="12.95" customHeight="1">
      <c r="A39" s="14" t="s">
        <v>57</v>
      </c>
      <c r="B39" s="2" t="s">
        <v>58</v>
      </c>
      <c r="C39" s="25">
        <f>E39/12</f>
        <v>338.16666666666669</v>
      </c>
      <c r="D39" s="15">
        <f>C39/C7</f>
        <v>0.10406729240395959</v>
      </c>
      <c r="E39" s="25">
        <v>4058</v>
      </c>
    </row>
    <row r="40" spans="1:5" ht="12.95" customHeight="1">
      <c r="A40" s="14" t="s">
        <v>59</v>
      </c>
      <c r="B40" s="2" t="s">
        <v>33</v>
      </c>
      <c r="C40" s="16">
        <f>D40*C7</f>
        <v>324.95000000000005</v>
      </c>
      <c r="D40" s="2">
        <v>0.1</v>
      </c>
      <c r="E40" s="16">
        <f t="shared" si="1"/>
        <v>3899.4000000000005</v>
      </c>
    </row>
    <row r="41" spans="1:5" ht="12.95" customHeight="1">
      <c r="A41" s="19" t="s">
        <v>60</v>
      </c>
      <c r="B41" s="24" t="s">
        <v>61</v>
      </c>
      <c r="C41" s="21">
        <f>D41*C7</f>
        <v>4133.1411666666691</v>
      </c>
      <c r="D41" s="21">
        <f>C9-D16-D23</f>
        <v>1.27193142534749</v>
      </c>
      <c r="E41" s="21">
        <f>C41*12</f>
        <v>49597.694000000032</v>
      </c>
    </row>
    <row r="42" spans="1:5" ht="12.95" customHeight="1">
      <c r="A42" s="14" t="s">
        <v>71</v>
      </c>
      <c r="B42" s="2" t="s">
        <v>69</v>
      </c>
      <c r="C42" s="16">
        <f>E42/12</f>
        <v>3333.3333333333335</v>
      </c>
      <c r="D42" s="16">
        <f>C42/C7</f>
        <v>1.02579884084731</v>
      </c>
      <c r="E42" s="15">
        <v>40000</v>
      </c>
    </row>
    <row r="43" spans="1:5" ht="12.95" customHeight="1">
      <c r="A43" s="14" t="s">
        <v>70</v>
      </c>
      <c r="B43" s="2" t="s">
        <v>72</v>
      </c>
      <c r="C43" s="16">
        <f t="shared" ref="C43" si="2">E43/12</f>
        <v>799.75</v>
      </c>
      <c r="D43" s="16">
        <f>C43/C7</f>
        <v>0.24611478689029082</v>
      </c>
      <c r="E43" s="15">
        <v>9597</v>
      </c>
    </row>
    <row r="44" spans="1:5" ht="12.95" customHeight="1">
      <c r="A44" s="14"/>
      <c r="B44" s="26" t="s">
        <v>62</v>
      </c>
      <c r="C44" s="27">
        <f>SUM(C42:C43)</f>
        <v>4133.0833333333339</v>
      </c>
      <c r="D44" s="27">
        <f>SUM(D42:D43)</f>
        <v>1.2719136277376009</v>
      </c>
      <c r="E44" s="26">
        <f>SUM(E42:E43)</f>
        <v>49597</v>
      </c>
    </row>
    <row r="45" spans="1:5" ht="12.95" customHeight="1">
      <c r="A45" s="28"/>
      <c r="B45" s="29" t="s">
        <v>63</v>
      </c>
      <c r="C45" s="30">
        <f>D45*C7</f>
        <v>32495</v>
      </c>
      <c r="D45" s="30">
        <f>D41+D23+D16</f>
        <v>10</v>
      </c>
      <c r="E45" s="30">
        <f>C45*12</f>
        <v>389940</v>
      </c>
    </row>
    <row r="46" spans="1:5" ht="12.95" customHeight="1">
      <c r="A46" s="28" t="s">
        <v>64</v>
      </c>
      <c r="B46" s="24" t="s">
        <v>65</v>
      </c>
      <c r="C46" s="21">
        <f>D46*C7</f>
        <v>1833.3333333333335</v>
      </c>
      <c r="D46" s="21">
        <f>C10/C7/12</f>
        <v>0.56418936246602047</v>
      </c>
      <c r="E46" s="21">
        <f>C46*12</f>
        <v>22000</v>
      </c>
    </row>
    <row r="47" spans="1:5" ht="12.95" customHeight="1">
      <c r="A47" s="14" t="s">
        <v>73</v>
      </c>
      <c r="B47" s="2" t="s">
        <v>74</v>
      </c>
      <c r="C47" s="31">
        <f>E47/12</f>
        <v>1833.3333333333333</v>
      </c>
      <c r="D47" s="16">
        <f>C47/C7</f>
        <v>0.56418936246602036</v>
      </c>
      <c r="E47" s="15">
        <v>22000</v>
      </c>
    </row>
    <row r="48" spans="1:5" ht="12.95" customHeight="1">
      <c r="A48" s="10"/>
      <c r="B48" s="32" t="s">
        <v>62</v>
      </c>
      <c r="C48" s="32"/>
      <c r="D48" s="33">
        <f>SUM(D47:D47)</f>
        <v>0.56418936246602036</v>
      </c>
      <c r="E48" s="32"/>
    </row>
    <row r="50" spans="1:5" ht="12.95" customHeight="1">
      <c r="A50" s="46" t="s">
        <v>75</v>
      </c>
      <c r="B50" s="46"/>
      <c r="C50" s="46"/>
      <c r="D50" s="46"/>
      <c r="E50" s="46"/>
    </row>
    <row r="51" spans="1:5" ht="34.5" customHeight="1">
      <c r="A51" s="46"/>
      <c r="B51" s="46"/>
      <c r="C51" s="46"/>
      <c r="D51" s="46"/>
      <c r="E51" s="46"/>
    </row>
  </sheetData>
  <mergeCells count="17">
    <mergeCell ref="A7:B7"/>
    <mergeCell ref="C7:E7"/>
    <mergeCell ref="A2:E4"/>
    <mergeCell ref="A5:B5"/>
    <mergeCell ref="C5:E5"/>
    <mergeCell ref="A6:B6"/>
    <mergeCell ref="C6:E6"/>
    <mergeCell ref="A50:E51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2021-12-13T03:38:33Z</cp:lastPrinted>
  <dcterms:created xsi:type="dcterms:W3CDTF">2021-11-02T03:23:06Z</dcterms:created>
  <dcterms:modified xsi:type="dcterms:W3CDTF">2021-12-13T03:51:38Z</dcterms:modified>
</cp:coreProperties>
</file>